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oleObject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729"/>
  <workbookPr date1904="1" showInkAnnotation="0" autoCompressPictures="0"/>
  <bookViews>
    <workbookView xWindow="0" yWindow="0" windowWidth="35760" windowHeight="1656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1" l="1"/>
  <c r="E19" i="1"/>
  <c r="C38" i="1"/>
  <c r="E14" i="1"/>
  <c r="E16" i="1"/>
  <c r="D23" i="1"/>
  <c r="D24" i="1"/>
  <c r="G14" i="1"/>
  <c r="G18" i="1"/>
  <c r="F25" i="1"/>
  <c r="E18" i="1"/>
  <c r="D25" i="1"/>
  <c r="G16" i="1"/>
  <c r="F23" i="1"/>
  <c r="F24" i="1"/>
  <c r="F26" i="1"/>
  <c r="D26" i="1"/>
  <c r="F29" i="1"/>
  <c r="D29" i="1"/>
  <c r="G15" i="1"/>
  <c r="G17" i="1"/>
  <c r="E15" i="1"/>
  <c r="E17" i="1"/>
</calcChain>
</file>

<file path=xl/sharedStrings.xml><?xml version="1.0" encoding="utf-8"?>
<sst xmlns="http://schemas.openxmlformats.org/spreadsheetml/2006/main" count="41" uniqueCount="36">
  <si>
    <t>Coastal region analysis</t>
    <phoneticPr fontId="2" type="noConversion"/>
  </si>
  <si>
    <t>Inland region analysis</t>
    <phoneticPr fontId="2" type="noConversion"/>
  </si>
  <si>
    <t>roughness, r</t>
    <phoneticPr fontId="2" type="noConversion"/>
  </si>
  <si>
    <t>Boundary layer thickness, H</t>
    <phoneticPr fontId="2" type="noConversion"/>
  </si>
  <si>
    <t>skin friction velocity, w</t>
    <phoneticPr fontId="2" type="noConversion"/>
  </si>
  <si>
    <t>dw/(lambda*w)</t>
    <phoneticPr fontId="2" type="noConversion"/>
  </si>
  <si>
    <t>du/(lambda/u)</t>
    <phoneticPr fontId="2" type="noConversion"/>
  </si>
  <si>
    <t>dS/lambda*S)</t>
    <phoneticPr fontId="2" type="noConversion"/>
  </si>
  <si>
    <t>u/w</t>
    <phoneticPr fontId="2" type="noConversion"/>
  </si>
  <si>
    <t>INPUT QNTY'S</t>
    <phoneticPr fontId="2" type="noConversion"/>
  </si>
  <si>
    <t xml:space="preserve">turbine axis height, h </t>
    <phoneticPr fontId="2" type="noConversion"/>
  </si>
  <si>
    <t>u</t>
    <phoneticPr fontId="2" type="noConversion"/>
  </si>
  <si>
    <t>Gradient Wind, U</t>
    <phoneticPr fontId="2" type="noConversion"/>
  </si>
  <si>
    <t>U</t>
    <phoneticPr fontId="2" type="noConversion"/>
  </si>
  <si>
    <t>MW Power/km^2 land area</t>
    <phoneticPr fontId="2" type="noConversion"/>
  </si>
  <si>
    <t>These calcuations based upon analysis contained in the paper</t>
    <phoneticPr fontId="2" type="noConversion"/>
  </si>
  <si>
    <t>"Limits to Wind Power", R.W. B. Best Energy Conversion v.19 pp.71-72 (1977)</t>
    <phoneticPr fontId="2" type="noConversion"/>
  </si>
  <si>
    <t>m</t>
    <phoneticPr fontId="2" type="noConversion"/>
  </si>
  <si>
    <t>m</t>
    <phoneticPr fontId="2" type="noConversion"/>
  </si>
  <si>
    <t>m/sec</t>
    <phoneticPr fontId="2" type="noConversion"/>
  </si>
  <si>
    <t>for 20% loss in wind power density, dP/P=0.2 we then find lambda:</t>
    <phoneticPr fontId="2" type="noConversion"/>
  </si>
  <si>
    <t>dP/P</t>
    <phoneticPr fontId="2" type="noConversion"/>
  </si>
  <si>
    <t>allowable du/u</t>
    <phoneticPr fontId="2" type="noConversion"/>
  </si>
  <si>
    <t>Lambda</t>
    <phoneticPr fontId="2" type="noConversion"/>
  </si>
  <si>
    <t>Maximum power for 1 km^2</t>
    <phoneticPr fontId="2" type="noConversion"/>
  </si>
  <si>
    <t>Coastal Region</t>
    <phoneticPr fontId="2" type="noConversion"/>
  </si>
  <si>
    <t>Inland Region</t>
    <phoneticPr fontId="2" type="noConversion"/>
  </si>
  <si>
    <t>h (meters)</t>
    <phoneticPr fontId="2" type="noConversion"/>
  </si>
  <si>
    <t>unpert boundary layer</t>
  </si>
  <si>
    <t>change in skin friction velocity</t>
  </si>
  <si>
    <t>change in wind speed at hub height</t>
  </si>
  <si>
    <t>change in downward KE flux</t>
  </si>
  <si>
    <t>CALCULATED DIMENSIONLESS QNTY'S</t>
  </si>
  <si>
    <t>Unperturbed windspeed</t>
  </si>
  <si>
    <t>Average wind power density at turbine hub (W/m^2)</t>
  </si>
  <si>
    <t>maximum power/unit terrain area, lambda*P, W/m^2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</si>
</sst>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E+00"/>
  </numFmts>
  <fonts count="5" x14ac:knownFonts="1">
    <font>
      <sz val="10"/>
      <name val="Verdana"/>
    </font>
    <font>
      <b/>
      <sz val="10"/>
      <name val="Verdana"/>
    </font>
    <font>
      <sz val="8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MW Power per Square km land area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0505851519409"/>
          <c:y val="0.192592592592593"/>
          <c:w val="0.641365672392419"/>
          <c:h val="0.607056357538641"/>
        </c:manualLayout>
      </c:layout>
      <c:lineChart>
        <c:grouping val="standard"/>
        <c:varyColors val="0"/>
        <c:ser>
          <c:idx val="0"/>
          <c:order val="0"/>
          <c:tx>
            <c:strRef>
              <c:f>Sheet1!$J$22</c:f>
              <c:strCache>
                <c:ptCount val="1"/>
                <c:pt idx="0">
                  <c:v>Coastal Region</c:v>
                </c:pt>
              </c:strCache>
            </c:strRef>
          </c:tx>
          <c:cat>
            <c:numRef>
              <c:f>Sheet1!$I$23:$I$27</c:f>
              <c:numCache>
                <c:formatCode>General</c:formatCode>
                <c:ptCount val="5"/>
                <c:pt idx="0">
                  <c:v>25.0</c:v>
                </c:pt>
                <c:pt idx="1">
                  <c:v>50.0</c:v>
                </c:pt>
                <c:pt idx="2">
                  <c:v>100.0</c:v>
                </c:pt>
                <c:pt idx="3">
                  <c:v>150.0</c:v>
                </c:pt>
                <c:pt idx="4">
                  <c:v>200.0</c:v>
                </c:pt>
              </c:numCache>
            </c:numRef>
          </c:cat>
          <c:val>
            <c:numRef>
              <c:f>Sheet1!$J$23:$J$27</c:f>
              <c:numCache>
                <c:formatCode>General</c:formatCode>
                <c:ptCount val="5"/>
                <c:pt idx="0">
                  <c:v>0.74167959266942</c:v>
                </c:pt>
                <c:pt idx="1">
                  <c:v>1.133464257900146</c:v>
                </c:pt>
                <c:pt idx="2">
                  <c:v>1.784896414390208</c:v>
                </c:pt>
                <c:pt idx="3">
                  <c:v>2.39520147320171</c:v>
                </c:pt>
                <c:pt idx="4">
                  <c:v>3.014862562803451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Sheet1!$K$22</c:f>
              <c:strCache>
                <c:ptCount val="1"/>
                <c:pt idx="0">
                  <c:v>Inland Region</c:v>
                </c:pt>
              </c:strCache>
            </c:strRef>
          </c:tx>
          <c:cat>
            <c:numRef>
              <c:f>Sheet1!$I$23:$I$27</c:f>
              <c:numCache>
                <c:formatCode>General</c:formatCode>
                <c:ptCount val="5"/>
                <c:pt idx="0">
                  <c:v>25.0</c:v>
                </c:pt>
                <c:pt idx="1">
                  <c:v>50.0</c:v>
                </c:pt>
                <c:pt idx="2">
                  <c:v>100.0</c:v>
                </c:pt>
                <c:pt idx="3">
                  <c:v>150.0</c:v>
                </c:pt>
                <c:pt idx="4">
                  <c:v>200.0</c:v>
                </c:pt>
              </c:numCache>
            </c:numRef>
          </c:cat>
          <c:val>
            <c:numRef>
              <c:f>Sheet1!$K$23:$K$27</c:f>
              <c:numCache>
                <c:formatCode>General</c:formatCode>
                <c:ptCount val="5"/>
                <c:pt idx="0">
                  <c:v>0.345642321472119</c:v>
                </c:pt>
                <c:pt idx="1">
                  <c:v>0.606101645163038</c:v>
                </c:pt>
                <c:pt idx="2">
                  <c:v>1.02444792465512</c:v>
                </c:pt>
                <c:pt idx="3">
                  <c:v>1.387623209577674</c:v>
                </c:pt>
                <c:pt idx="4">
                  <c:v>1.726500093297133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783128"/>
        <c:axId val="2089199512"/>
      </c:lineChart>
      <c:catAx>
        <c:axId val="2082783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Wind Turbine Height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89199512"/>
        <c:crosses val="autoZero"/>
        <c:auto val="1"/>
        <c:lblAlgn val="ctr"/>
        <c:lblOffset val="100"/>
        <c:noMultiLvlLbl val="0"/>
      </c:catAx>
      <c:valAx>
        <c:axId val="2089199512"/>
        <c:scaling>
          <c:orientation val="minMax"/>
          <c:max val="4.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Power/Unit Terrain Area (MW/km2)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82783128"/>
        <c:crosses val="autoZero"/>
        <c:crossBetween val="between"/>
        <c:majorUnit val="1.0"/>
      </c:valAx>
    </c:plotArea>
    <c:legend>
      <c:legendPos val="r"/>
      <c:layout>
        <c:manualLayout>
          <c:xMode val="edge"/>
          <c:yMode val="edge"/>
          <c:x val="0.227391084929219"/>
          <c:y val="0.19604130056938"/>
          <c:w val="0.247538190433352"/>
          <c:h val="0.163154086418319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165101</xdr:colOff>
      <xdr:row>1</xdr:row>
      <xdr:rowOff>12700</xdr:rowOff>
    </xdr:from>
    <xdr:to>
      <xdr:col>11</xdr:col>
      <xdr:colOff>927100</xdr:colOff>
      <xdr:row>17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482600</xdr:colOff>
          <xdr:row>4</xdr:row>
          <xdr:rowOff>12700</xdr:rowOff>
        </xdr:from>
        <xdr:to>
          <xdr:col>10</xdr:col>
          <xdr:colOff>355600</xdr:colOff>
          <xdr:row>7</xdr:row>
          <xdr:rowOff>63500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4" Type="http://schemas.openxmlformats.org/officeDocument/2006/relationships/image" Target="../media/image1.emf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tabSelected="1" view="pageLayout" workbookViewId="0">
      <selection activeCell="F29" sqref="D29:F29"/>
    </sheetView>
  </sheetViews>
  <sheetFormatPr baseColWidth="10" defaultRowHeight="13" x14ac:dyDescent="0"/>
  <cols>
    <col min="1" max="1" width="29.85546875" customWidth="1"/>
  </cols>
  <sheetData>
    <row r="1" spans="1:7">
      <c r="A1" t="s">
        <v>15</v>
      </c>
    </row>
    <row r="2" spans="1:7">
      <c r="A2" t="s">
        <v>16</v>
      </c>
    </row>
    <row r="4" spans="1:7">
      <c r="A4" t="s">
        <v>10</v>
      </c>
      <c r="B4">
        <v>150</v>
      </c>
      <c r="C4" t="s">
        <v>18</v>
      </c>
    </row>
    <row r="5" spans="1:7">
      <c r="A5" t="s">
        <v>12</v>
      </c>
      <c r="B5">
        <v>10</v>
      </c>
      <c r="C5" t="s">
        <v>19</v>
      </c>
    </row>
    <row r="8" spans="1:7">
      <c r="A8" s="1" t="s">
        <v>9</v>
      </c>
      <c r="D8" s="1" t="s">
        <v>0</v>
      </c>
      <c r="F8" s="1" t="s">
        <v>1</v>
      </c>
    </row>
    <row r="9" spans="1:7">
      <c r="A9" s="1" t="s">
        <v>2</v>
      </c>
      <c r="D9">
        <v>0.6</v>
      </c>
      <c r="E9" t="s">
        <v>17</v>
      </c>
      <c r="F9">
        <v>10</v>
      </c>
      <c r="G9" t="s">
        <v>17</v>
      </c>
    </row>
    <row r="10" spans="1:7">
      <c r="A10" s="1" t="s">
        <v>3</v>
      </c>
      <c r="D10">
        <v>400</v>
      </c>
      <c r="E10" t="s">
        <v>17</v>
      </c>
      <c r="F10">
        <v>1000</v>
      </c>
      <c r="G10" t="s">
        <v>17</v>
      </c>
    </row>
    <row r="11" spans="1:7">
      <c r="A11" s="1" t="s">
        <v>4</v>
      </c>
      <c r="D11">
        <v>0.5</v>
      </c>
      <c r="E11" t="s">
        <v>19</v>
      </c>
      <c r="F11">
        <v>0.64</v>
      </c>
      <c r="G11" t="s">
        <v>19</v>
      </c>
    </row>
    <row r="12" spans="1:7">
      <c r="A12" s="1"/>
    </row>
    <row r="13" spans="1:7">
      <c r="A13" s="1" t="s">
        <v>32</v>
      </c>
    </row>
    <row r="14" spans="1:7">
      <c r="A14" s="1" t="s">
        <v>28</v>
      </c>
      <c r="B14" s="1" t="s">
        <v>8</v>
      </c>
      <c r="E14">
        <f>2.5*LN($B$4/D9)+5.5</f>
        <v>19.303652294655613</v>
      </c>
      <c r="G14">
        <f>2.5*LN($B$4/F9)+5.5</f>
        <v>12.270125502755526</v>
      </c>
    </row>
    <row r="15" spans="1:7">
      <c r="A15" s="1" t="s">
        <v>29</v>
      </c>
      <c r="B15" s="1" t="s">
        <v>5</v>
      </c>
      <c r="E15">
        <f>0.25*((2.5*LN($B$4/D9)+5.5))^2</f>
        <v>93.157747978240735</v>
      </c>
      <c r="G15">
        <f>0.25*((2.5*LN($B$4/F9)+5.5))^2</f>
        <v>37.638994963342888</v>
      </c>
    </row>
    <row r="16" spans="1:7">
      <c r="A16" s="1" t="s">
        <v>30</v>
      </c>
      <c r="B16" s="1" t="s">
        <v>6</v>
      </c>
      <c r="E16">
        <f>-(2.5/4)*E14*(1+LN(D10/$B$4))</f>
        <v>-23.898274472012986</v>
      </c>
      <c r="G16">
        <f>-(2.5/4)*G14*(1+LN(F10/$B$4))</f>
        <v>-22.217516131931848</v>
      </c>
    </row>
    <row r="17" spans="1:11">
      <c r="A17" s="1" t="s">
        <v>31</v>
      </c>
      <c r="B17" s="1" t="s">
        <v>7</v>
      </c>
      <c r="E17">
        <f>2*E15+E16</f>
        <v>162.41722148446848</v>
      </c>
      <c r="G17">
        <f>2*G15+G16</f>
        <v>53.060473794753932</v>
      </c>
    </row>
    <row r="18" spans="1:11">
      <c r="A18" s="1" t="s">
        <v>33</v>
      </c>
      <c r="B18" s="1" t="s">
        <v>11</v>
      </c>
      <c r="E18">
        <f>E14*D11</f>
        <v>9.6518261473278066</v>
      </c>
      <c r="G18">
        <f>G14*F11</f>
        <v>7.8528803217635366</v>
      </c>
    </row>
    <row r="19" spans="1:11">
      <c r="B19" s="1" t="s">
        <v>13</v>
      </c>
      <c r="E19">
        <f>D11*(2.5*LN(D10/D9)+5.5)</f>
        <v>10.877862713592467</v>
      </c>
      <c r="G19">
        <f>F11*(2.5*LN(F10/F9)+5.5)</f>
        <v>10.888272297580947</v>
      </c>
    </row>
    <row r="20" spans="1:11">
      <c r="A20" t="s">
        <v>20</v>
      </c>
      <c r="I20" t="s">
        <v>14</v>
      </c>
    </row>
    <row r="22" spans="1:11">
      <c r="A22" t="s">
        <v>21</v>
      </c>
      <c r="D22">
        <v>-0.2</v>
      </c>
      <c r="F22">
        <v>-0.2</v>
      </c>
      <c r="I22" t="s">
        <v>27</v>
      </c>
      <c r="J22" t="s">
        <v>25</v>
      </c>
      <c r="K22" t="s">
        <v>26</v>
      </c>
    </row>
    <row r="23" spans="1:11">
      <c r="A23" t="s">
        <v>22</v>
      </c>
      <c r="D23">
        <f>D22/3</f>
        <v>-6.6666666666666666E-2</v>
      </c>
      <c r="F23">
        <f>F22/3</f>
        <v>-6.6666666666666666E-2</v>
      </c>
      <c r="I23">
        <v>25</v>
      </c>
      <c r="J23">
        <v>0.74167959266942041</v>
      </c>
      <c r="K23">
        <v>0.3456423214721186</v>
      </c>
    </row>
    <row r="24" spans="1:11">
      <c r="A24" t="s">
        <v>23</v>
      </c>
      <c r="D24">
        <f>D23/E16</f>
        <v>2.7896016821105343E-3</v>
      </c>
      <c r="F24">
        <f>F23/G16</f>
        <v>3.0006354567624609E-3</v>
      </c>
      <c r="I24">
        <v>50</v>
      </c>
      <c r="J24">
        <v>1.1334642579001462</v>
      </c>
      <c r="K24">
        <v>0.60610164516303844</v>
      </c>
    </row>
    <row r="25" spans="1:11">
      <c r="A25" t="s">
        <v>34</v>
      </c>
      <c r="D25">
        <f>(3/PI())*E18^3</f>
        <v>858.61773333516498</v>
      </c>
      <c r="F25">
        <f>(3/PI())*G18^3</f>
        <v>462.44311565752525</v>
      </c>
      <c r="I25">
        <v>100</v>
      </c>
      <c r="J25">
        <v>1.784896414390208</v>
      </c>
      <c r="K25">
        <v>1.0244479246551201</v>
      </c>
    </row>
    <row r="26" spans="1:11">
      <c r="A26" t="s">
        <v>35</v>
      </c>
      <c r="D26">
        <f>D24*$D$25</f>
        <v>2.3952014732017104</v>
      </c>
      <c r="F26">
        <f>F25*F24</f>
        <v>1.3876232095776739</v>
      </c>
      <c r="I26">
        <v>150</v>
      </c>
      <c r="J26">
        <v>2.3952014732017104</v>
      </c>
      <c r="K26">
        <v>1.3876232095776739</v>
      </c>
    </row>
    <row r="27" spans="1:11">
      <c r="I27">
        <v>200</v>
      </c>
      <c r="J27">
        <v>3.0148625628034509</v>
      </c>
      <c r="K27">
        <v>1.7265000932971326</v>
      </c>
    </row>
    <row r="29" spans="1:11">
      <c r="A29" t="s">
        <v>24</v>
      </c>
      <c r="D29" s="2">
        <f>D26*1000000</f>
        <v>2395201.4732017103</v>
      </c>
      <c r="E29" s="2"/>
      <c r="F29" s="2">
        <f>F26*1000000</f>
        <v>1387623.209577674</v>
      </c>
    </row>
    <row r="38" spans="3:3">
      <c r="C38">
        <f>1/0.6^2</f>
        <v>2.7777777777777777</v>
      </c>
    </row>
  </sheetData>
  <phoneticPr fontId="2" type="noConversion"/>
  <pageMargins left="0.75" right="0.75" top="1" bottom="1" header="0.5" footer="0.5"/>
  <pageSetup orientation="landscape" horizontalDpi="4294967292" verticalDpi="4294967292"/>
  <drawing r:id="rId1"/>
  <legacyDrawing r:id="rId2"/>
  <oleObjects>
    <mc:AlternateContent xmlns:mc="http://schemas.openxmlformats.org/markup-compatibility/2006">
      <mc:Choice Requires="x14">
        <oleObject progId="Equation.3" shapeId="1025" r:id="rId3">
          <objectPr defaultSize="0" r:id="rId4">
            <anchor moveWithCells="1">
              <from>
                <xdr:col>9</xdr:col>
                <xdr:colOff>482600</xdr:colOff>
                <xdr:row>4</xdr:row>
                <xdr:rowOff>12700</xdr:rowOff>
              </from>
              <to>
                <xdr:col>10</xdr:col>
                <xdr:colOff>355600</xdr:colOff>
                <xdr:row>7</xdr:row>
                <xdr:rowOff>63500</xdr:rowOff>
              </to>
            </anchor>
          </objectPr>
        </oleObject>
      </mc:Choice>
      <mc:Fallback>
        <oleObject progId="Equation.3" shapeId="1025" r:id="rId3"/>
      </mc:Fallback>
    </mc:AlternateContent>
  </oleObjects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UC San Diego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 Tynan</dc:creator>
  <cp:lastModifiedBy>George Tynan</cp:lastModifiedBy>
  <cp:lastPrinted>2009-02-26T20:55:37Z</cp:lastPrinted>
  <dcterms:created xsi:type="dcterms:W3CDTF">2009-02-26T20:32:00Z</dcterms:created>
  <dcterms:modified xsi:type="dcterms:W3CDTF">2017-02-13T20:28:17Z</dcterms:modified>
</cp:coreProperties>
</file>